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https://tasmandc.sharepoint.com/sites/TradeWaste/Approvals/Conditional Trade Waste/"/>
    </mc:Choice>
  </mc:AlternateContent>
  <xr:revisionPtr revIDLastSave="207" documentId="8_{A4F4EF2F-69C8-491A-AA0D-03403CEB8072}" xr6:coauthVersionLast="47" xr6:coauthVersionMax="47" xr10:uidLastSave="{A413B417-7CF5-4209-9217-F8E77444008B}"/>
  <bookViews>
    <workbookView xWindow="14175" yWindow="-16320" windowWidth="29040" windowHeight="15840" xr2:uid="{00000000-000D-0000-FFFF-FFFF00000000}"/>
  </bookViews>
  <sheets>
    <sheet name="Tradewaste charges" sheetId="1" r:id="rId1"/>
    <sheet name="Wastewater charges (locked)" sheetId="2" r:id="rId2"/>
    <sheet name="Discharge calculations (locked)" sheetId="3" r:id="rId3"/>
  </sheets>
  <definedNames>
    <definedName name="_xlnm.Print_Area" localSheetId="2">'Discharge calculations (locked)'!$A$1:$I$16</definedName>
    <definedName name="_xlnm.Print_Area" localSheetId="0">'Tradewaste charges'!$A$10:$T$45</definedName>
  </definedNames>
  <calcPr calcId="191028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2" i="1" l="1"/>
  <c r="D6" i="3" l="1"/>
  <c r="I7" i="3" l="1"/>
  <c r="H7" i="3"/>
  <c r="G7" i="3"/>
  <c r="F7" i="3"/>
  <c r="E7" i="3"/>
  <c r="D10" i="3"/>
  <c r="E10" i="3" l="1"/>
  <c r="E12" i="3" s="1"/>
  <c r="G10" i="3"/>
  <c r="G12" i="3" s="1"/>
  <c r="F10" i="3"/>
  <c r="F12" i="3" s="1"/>
  <c r="D12" i="3"/>
  <c r="H10" i="3"/>
  <c r="H12" i="3" s="1"/>
  <c r="I10" i="3"/>
  <c r="I12" i="3" s="1"/>
  <c r="K23" i="1" l="1"/>
  <c r="E1" i="2"/>
  <c r="D5" i="2" s="1"/>
  <c r="E5" i="2" s="1"/>
  <c r="F5" i="2" s="1"/>
  <c r="D7" i="2" l="1"/>
  <c r="E7" i="2" s="1"/>
  <c r="F7" i="2" s="1"/>
  <c r="D6" i="2"/>
  <c r="E6" i="2" l="1"/>
  <c r="E10" i="2" s="1"/>
  <c r="F6" i="2" l="1"/>
  <c r="F10" i="2" s="1"/>
  <c r="K24" i="1" s="1"/>
  <c r="K26" i="1" l="1"/>
</calcChain>
</file>

<file path=xl/sharedStrings.xml><?xml version="1.0" encoding="utf-8"?>
<sst xmlns="http://schemas.openxmlformats.org/spreadsheetml/2006/main" count="62" uniqueCount="49">
  <si>
    <t xml:space="preserve">Trade Waste charging calculator </t>
  </si>
  <si>
    <t xml:space="preserve"> Based on 2018/19 Connection Fees and Charges Schedule on the Tasman District Council website.  Charges change on the first of July each year.</t>
  </si>
  <si>
    <r>
      <t xml:space="preserve">To use this calculator, </t>
    </r>
    <r>
      <rPr>
        <sz val="11"/>
        <color theme="9"/>
        <rFont val="Calibri"/>
        <family val="2"/>
        <scheme val="minor"/>
      </rPr>
      <t>please complete the green cells</t>
    </r>
    <r>
      <rPr>
        <sz val="11"/>
        <color theme="1"/>
        <rFont val="Calibri"/>
        <family val="2"/>
        <scheme val="minor"/>
      </rPr>
      <t xml:space="preserve">.  The </t>
    </r>
    <r>
      <rPr>
        <sz val="11"/>
        <color theme="8"/>
        <rFont val="Calibri"/>
        <family val="2"/>
        <scheme val="minor"/>
      </rPr>
      <t>blue cells show the charges</t>
    </r>
    <r>
      <rPr>
        <sz val="11"/>
        <color theme="1"/>
        <rFont val="Calibri"/>
        <family val="2"/>
        <scheme val="minor"/>
      </rPr>
      <t>.  All charges are per annum, GST inclusive.</t>
    </r>
  </si>
  <si>
    <t>1. Choose your discharge type</t>
  </si>
  <si>
    <t>Is this for a Registered or a Conditional Discharge?</t>
  </si>
  <si>
    <t>Conditional</t>
  </si>
  <si>
    <t>*A 50% discount of the total annual trade waste charge will apply to Registered Discharges where the business activity is subject to a separate and concurrent licensing process; namely food premises and hairdressers.</t>
  </si>
  <si>
    <t>2. FOR CONDITIONAL DISCHARGES ONLY, enter your discharge volumes here</t>
  </si>
  <si>
    <t>Discharge Volume</t>
  </si>
  <si>
    <r>
      <t>m</t>
    </r>
    <r>
      <rPr>
        <vertAlign val="superscript"/>
        <sz val="8"/>
        <color theme="1"/>
        <rFont val="Calibri"/>
        <family val="2"/>
        <scheme val="minor"/>
      </rPr>
      <t>3</t>
    </r>
    <r>
      <rPr>
        <sz val="8"/>
        <color theme="1"/>
        <rFont val="Calibri"/>
        <family val="2"/>
        <scheme val="minor"/>
      </rPr>
      <t>/year</t>
    </r>
  </si>
  <si>
    <t>Does the trade waste sample point include the domestic component of the waste water stream as well as the trade waste?</t>
  </si>
  <si>
    <t>No</t>
  </si>
  <si>
    <r>
      <t>BOD</t>
    </r>
    <r>
      <rPr>
        <vertAlign val="subscript"/>
        <sz val="11"/>
        <color theme="1"/>
        <rFont val="Calibri"/>
        <family val="2"/>
        <scheme val="minor"/>
      </rPr>
      <t>5</t>
    </r>
    <r>
      <rPr>
        <sz val="11"/>
        <color theme="1"/>
        <rFont val="Calibri"/>
        <family val="2"/>
        <scheme val="minor"/>
      </rPr>
      <t xml:space="preserve"> concentration</t>
    </r>
  </si>
  <si>
    <r>
      <t>g/m</t>
    </r>
    <r>
      <rPr>
        <vertAlign val="superscript"/>
        <sz val="8"/>
        <color theme="1"/>
        <rFont val="Calibri"/>
        <family val="2"/>
        <scheme val="minor"/>
      </rPr>
      <t>3</t>
    </r>
  </si>
  <si>
    <t>COD concentration</t>
  </si>
  <si>
    <t>TSS concentration</t>
  </si>
  <si>
    <r>
      <t>g/m</t>
    </r>
    <r>
      <rPr>
        <vertAlign val="superscript"/>
        <sz val="8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/>
    </r>
  </si>
  <si>
    <t>TKN concentration</t>
  </si>
  <si>
    <t>If so, how many water closets or urinals does it include?</t>
  </si>
  <si>
    <t>TP concentration</t>
  </si>
  <si>
    <t>3.  These are your charges</t>
  </si>
  <si>
    <t>Annual adminstration/inspection Charge</t>
  </si>
  <si>
    <t>Trade Waste Conveyance and Treatment Charge</t>
  </si>
  <si>
    <t>Minus Wastewater charges based on the number of water closets or urinals</t>
  </si>
  <si>
    <t>Total Annual Trade Waste Charges</t>
  </si>
  <si>
    <t>Closet's or urinal</t>
  </si>
  <si>
    <t>$/year per pan</t>
  </si>
  <si>
    <t>Pans for charging</t>
  </si>
  <si>
    <t xml:space="preserve">Second to tenth closet or urinal </t>
  </si>
  <si>
    <t>Calculations</t>
  </si>
  <si>
    <t xml:space="preserve">Volume </t>
  </si>
  <si>
    <t>$/kg</t>
  </si>
  <si>
    <t>kg/year</t>
  </si>
  <si>
    <t>Chargeable quantity</t>
  </si>
  <si>
    <t>Yes</t>
  </si>
  <si>
    <t>Registered</t>
  </si>
  <si>
    <t>Treatment charge</t>
  </si>
  <si>
    <r>
      <t>Five Day Biological Oxygen Demand (BOD</t>
    </r>
    <r>
      <rPr>
        <vertAlign val="subscript"/>
        <sz val="11"/>
        <rFont val="Calibri"/>
        <family val="2"/>
        <scheme val="minor"/>
      </rPr>
      <t>5</t>
    </r>
    <r>
      <rPr>
        <sz val="11"/>
        <rFont val="Calibri"/>
        <family val="2"/>
        <scheme val="minor"/>
      </rPr>
      <t>)</t>
    </r>
  </si>
  <si>
    <r>
      <t>$/m</t>
    </r>
    <r>
      <rPr>
        <vertAlign val="superscript"/>
        <sz val="11"/>
        <rFont val="Calibri"/>
        <family val="2"/>
        <scheme val="minor"/>
      </rPr>
      <t>3</t>
    </r>
  </si>
  <si>
    <r>
      <t>Volume discharge per year (m</t>
    </r>
    <r>
      <rPr>
        <vertAlign val="super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>/year)</t>
    </r>
  </si>
  <si>
    <r>
      <t>Representative Sample Concentration (g/m</t>
    </r>
    <r>
      <rPr>
        <vertAlign val="super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>)</t>
    </r>
  </si>
  <si>
    <r>
      <t>m</t>
    </r>
    <r>
      <rPr>
        <vertAlign val="super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>/year</t>
    </r>
  </si>
  <si>
    <t>Charges</t>
  </si>
  <si>
    <t xml:space="preserve">First closet or urinal </t>
  </si>
  <si>
    <t xml:space="preserve">Eleventh and subsequent closet or urinal </t>
  </si>
  <si>
    <t>Chemical Oxygen Demand
(COD)</t>
  </si>
  <si>
    <t>Total Suspended Solids 
(TSS)</t>
  </si>
  <si>
    <t>Total Kjeldahl Nitrogen 
(TKN)</t>
  </si>
  <si>
    <t>Total Phosphorus 
(TP)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</si>
</sst>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0.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8"/>
      <name val="Calibri"/>
      <family val="2"/>
      <scheme val="minor"/>
    </font>
    <font>
      <sz val="11"/>
      <color theme="9"/>
      <name val="Calibri"/>
      <family val="2"/>
      <scheme val="minor"/>
    </font>
    <font>
      <sz val="8"/>
      <color theme="1"/>
      <name val="Calibri"/>
      <family val="2"/>
      <scheme val="minor"/>
    </font>
    <font>
      <vertAlign val="superscript"/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name val="Calibri"/>
      <family val="2"/>
      <scheme val="minor"/>
    </font>
    <font>
      <vertAlign val="subscript"/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sz val="11"/>
      <color theme="0" tint="-4.9989318521683403E-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8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3" borderId="0" applyNumberFormat="0" applyBorder="0" applyAlignment="0" applyProtection="0"/>
  </cellStyleXfs>
  <cellXfs count="59">
    <xf numFmtId="0" fontId="0" fillId="0" borderId="0" xfId="0"/>
    <xf numFmtId="44" fontId="0" fillId="0" borderId="0" xfId="1" applyFont="1"/>
    <xf numFmtId="0" fontId="0" fillId="0" borderId="0" xfId="0" quotePrefix="1"/>
    <xf numFmtId="0" fontId="0" fillId="0" borderId="0" xfId="0" applyAlignment="1">
      <alignment horizontal="right"/>
    </xf>
    <xf numFmtId="44" fontId="0" fillId="0" borderId="0" xfId="0" applyNumberFormat="1"/>
    <xf numFmtId="0" fontId="3" fillId="0" borderId="0" xfId="0" applyFont="1"/>
    <xf numFmtId="0" fontId="4" fillId="0" borderId="0" xfId="0" applyFont="1"/>
    <xf numFmtId="8" fontId="0" fillId="0" borderId="0" xfId="0" applyNumberFormat="1"/>
    <xf numFmtId="0" fontId="0" fillId="0" borderId="0" xfId="0" applyAlignment="1">
      <alignment horizontal="left" wrapText="1"/>
    </xf>
    <xf numFmtId="0" fontId="9" fillId="0" borderId="0" xfId="0" applyFont="1"/>
    <xf numFmtId="0" fontId="6" fillId="0" borderId="0" xfId="0" applyFont="1" applyAlignment="1">
      <alignment vertical="center"/>
    </xf>
    <xf numFmtId="0" fontId="7" fillId="0" borderId="0" xfId="0" applyFont="1"/>
    <xf numFmtId="0" fontId="8" fillId="4" borderId="0" xfId="0" applyFont="1" applyFill="1"/>
    <xf numFmtId="0" fontId="9" fillId="4" borderId="0" xfId="0" applyFont="1" applyFill="1"/>
    <xf numFmtId="0" fontId="12" fillId="0" borderId="0" xfId="0" applyFont="1"/>
    <xf numFmtId="0" fontId="0" fillId="0" borderId="0" xfId="0" applyAlignment="1">
      <alignment horizontal="left"/>
    </xf>
    <xf numFmtId="44" fontId="4" fillId="5" borderId="0" xfId="3" applyNumberFormat="1" applyFill="1" applyProtection="1"/>
    <xf numFmtId="0" fontId="14" fillId="0" borderId="0" xfId="0" applyFont="1"/>
    <xf numFmtId="0" fontId="14" fillId="0" borderId="0" xfId="0" applyFont="1" applyAlignment="1">
      <alignment horizontal="right"/>
    </xf>
    <xf numFmtId="44" fontId="15" fillId="3" borderId="0" xfId="3" applyNumberFormat="1" applyFont="1" applyProtection="1"/>
    <xf numFmtId="164" fontId="0" fillId="2" borderId="0" xfId="2" applyNumberFormat="1" applyFont="1" applyFill="1" applyProtection="1">
      <protection locked="0"/>
    </xf>
    <xf numFmtId="0" fontId="0" fillId="2" borderId="0" xfId="0" applyFill="1" applyAlignment="1" applyProtection="1">
      <alignment horizontal="center"/>
      <protection locked="0"/>
    </xf>
    <xf numFmtId="0" fontId="16" fillId="0" borderId="0" xfId="0" applyFont="1"/>
    <xf numFmtId="0" fontId="17" fillId="0" borderId="0" xfId="0" applyFont="1"/>
    <xf numFmtId="0" fontId="18" fillId="6" borderId="0" xfId="0" applyFont="1" applyFill="1" applyAlignment="1">
      <alignment horizontal="right" vertical="center"/>
    </xf>
    <xf numFmtId="0" fontId="19" fillId="6" borderId="0" xfId="0" applyFont="1" applyFill="1" applyAlignment="1">
      <alignment horizontal="right"/>
    </xf>
    <xf numFmtId="0" fontId="18" fillId="6" borderId="0" xfId="0" applyFont="1" applyFill="1" applyAlignment="1">
      <alignment horizontal="left" wrapText="1" indent="1"/>
    </xf>
    <xf numFmtId="0" fontId="19" fillId="6" borderId="0" xfId="0" applyFont="1" applyFill="1" applyAlignment="1">
      <alignment horizontal="right" vertical="center" indent="1"/>
    </xf>
    <xf numFmtId="0" fontId="19" fillId="6" borderId="0" xfId="0" applyFont="1" applyFill="1" applyAlignment="1">
      <alignment horizontal="left" vertical="center" indent="1"/>
    </xf>
    <xf numFmtId="0" fontId="19" fillId="7" borderId="0" xfId="0" applyFont="1" applyFill="1" applyAlignment="1">
      <alignment horizontal="right" vertical="center" indent="1"/>
    </xf>
    <xf numFmtId="2" fontId="19" fillId="7" borderId="0" xfId="0" applyNumberFormat="1" applyFont="1" applyFill="1" applyAlignment="1">
      <alignment horizontal="left" vertical="center" indent="1"/>
    </xf>
    <xf numFmtId="0" fontId="19" fillId="0" borderId="0" xfId="0" applyFont="1" applyAlignment="1">
      <alignment horizontal="right" vertical="center" indent="1"/>
    </xf>
    <xf numFmtId="0" fontId="19" fillId="0" borderId="0" xfId="0" applyFont="1" applyAlignment="1">
      <alignment horizontal="right"/>
    </xf>
    <xf numFmtId="165" fontId="19" fillId="6" borderId="0" xfId="2" applyNumberFormat="1" applyFont="1" applyFill="1" applyBorder="1" applyAlignment="1" applyProtection="1">
      <alignment horizontal="left" vertical="center" indent="1"/>
    </xf>
    <xf numFmtId="1" fontId="19" fillId="6" borderId="0" xfId="0" applyNumberFormat="1" applyFont="1" applyFill="1" applyAlignment="1">
      <alignment horizontal="left" vertical="center" indent="1"/>
    </xf>
    <xf numFmtId="165" fontId="19" fillId="6" borderId="0" xfId="0" applyNumberFormat="1" applyFont="1" applyFill="1" applyAlignment="1">
      <alignment horizontal="left" vertical="center" indent="1"/>
    </xf>
    <xf numFmtId="44" fontId="19" fillId="0" borderId="0" xfId="0" applyNumberFormat="1" applyFont="1" applyAlignment="1">
      <alignment horizontal="right" vertical="center" indent="1"/>
    </xf>
    <xf numFmtId="0" fontId="19" fillId="0" borderId="0" xfId="0" applyFont="1" applyAlignment="1">
      <alignment horizontal="left" vertical="center" indent="1"/>
    </xf>
    <xf numFmtId="0" fontId="19" fillId="7" borderId="0" xfId="0" applyFont="1" applyFill="1" applyAlignment="1">
      <alignment horizontal="left" vertical="center" indent="1"/>
    </xf>
    <xf numFmtId="4" fontId="19" fillId="6" borderId="0" xfId="0" applyNumberFormat="1" applyFont="1" applyFill="1" applyAlignment="1">
      <alignment horizontal="left" vertical="center" indent="1"/>
    </xf>
    <xf numFmtId="0" fontId="19" fillId="0" borderId="0" xfId="0" applyFont="1"/>
    <xf numFmtId="44" fontId="19" fillId="6" borderId="0" xfId="1" applyFont="1" applyFill="1" applyBorder="1" applyAlignment="1">
      <alignment horizontal="left" vertical="center" indent="1"/>
    </xf>
    <xf numFmtId="0" fontId="21" fillId="0" borderId="0" xfId="0" applyFont="1"/>
    <xf numFmtId="0" fontId="19" fillId="0" borderId="0" xfId="0" applyFont="1" applyAlignment="1">
      <alignment horizontal="right" vertical="center"/>
    </xf>
    <xf numFmtId="0" fontId="16" fillId="6" borderId="0" xfId="0" applyFont="1" applyFill="1" applyAlignment="1">
      <alignment horizontal="left" wrapText="1" indent="1"/>
    </xf>
    <xf numFmtId="0" fontId="16" fillId="6" borderId="0" xfId="0" applyFont="1" applyFill="1" applyAlignment="1">
      <alignment horizontal="right"/>
    </xf>
    <xf numFmtId="0" fontId="16" fillId="6" borderId="0" xfId="0" applyFont="1" applyFill="1" applyAlignment="1">
      <alignment horizontal="left"/>
    </xf>
    <xf numFmtId="0" fontId="16" fillId="0" borderId="0" xfId="0" applyFont="1" applyAlignment="1">
      <alignment horizontal="left" wrapText="1" indent="1"/>
    </xf>
    <xf numFmtId="0" fontId="0" fillId="6" borderId="0" xfId="0" applyFill="1"/>
    <xf numFmtId="44" fontId="0" fillId="7" borderId="0" xfId="1" applyFont="1" applyFill="1" applyBorder="1"/>
    <xf numFmtId="0" fontId="0" fillId="7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44" fontId="0" fillId="7" borderId="0" xfId="0" applyNumberFormat="1" applyFill="1"/>
    <xf numFmtId="0" fontId="24" fillId="6" borderId="0" xfId="0" applyFont="1" applyFill="1"/>
    <xf numFmtId="0" fontId="20" fillId="0" borderId="0" xfId="0" applyFont="1" applyAlignment="1">
      <alignment horizontal="right"/>
    </xf>
    <xf numFmtId="0" fontId="0" fillId="2" borderId="0" xfId="0" applyFill="1" applyAlignment="1" applyProtection="1">
      <alignment horizontal="center" vertical="center"/>
      <protection locked="0"/>
    </xf>
    <xf numFmtId="0" fontId="7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top" wrapText="1"/>
    </xf>
  </cellXfs>
  <cellStyles count="4">
    <cellStyle name="Accent5" xfId="3" builtinId="45"/>
    <cellStyle name="Comma" xfId="2" builtinId="3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133350</xdr:colOff>
      <xdr:row>0</xdr:row>
      <xdr:rowOff>19050</xdr:rowOff>
    </xdr:from>
    <xdr:to>
      <xdr:col>11</xdr:col>
      <xdr:colOff>18668</xdr:colOff>
      <xdr:row>0</xdr:row>
      <xdr:rowOff>783005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57875" y="19050"/>
          <a:ext cx="2710433" cy="7601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M45"/>
  <sheetViews>
    <sheetView showGridLines="0" tabSelected="1" workbookViewId="0">
      <selection activeCell="D13" sqref="D13"/>
    </sheetView>
  </sheetViews>
  <sheetFormatPr defaultRowHeight="14.4" x14ac:dyDescent="0.3"/>
  <cols>
    <col min="2" max="2" width="11.109375" customWidth="1"/>
    <col min="4" max="4" width="14.44140625" customWidth="1"/>
    <col min="6" max="6" width="14.5546875" bestFit="1" customWidth="1"/>
    <col min="9" max="9" width="18" customWidth="1"/>
    <col min="10" max="10" width="6.44140625" customWidth="1"/>
    <col min="11" max="11" width="18" customWidth="1"/>
    <col min="12" max="12" width="15" customWidth="1"/>
    <col min="13" max="13" width="16.5546875" customWidth="1"/>
    <col min="14" max="14" width="17.109375" customWidth="1"/>
    <col min="15" max="15" width="14.44140625" bestFit="1" customWidth="1"/>
    <col min="16" max="16" width="19" customWidth="1"/>
    <col min="18" max="18" width="14.33203125" customWidth="1"/>
  </cols>
  <sheetData>
    <row r="1" spans="1:11" ht="86.25" customHeight="1" x14ac:dyDescent="0.3">
      <c r="A1" s="10" t="s">
        <v>0</v>
      </c>
    </row>
    <row r="2" spans="1:11" x14ac:dyDescent="0.3">
      <c r="A2" s="11" t="s">
        <v>1</v>
      </c>
    </row>
    <row r="4" spans="1:11" x14ac:dyDescent="0.3">
      <c r="A4" t="s">
        <v>2</v>
      </c>
    </row>
    <row r="6" spans="1:11" ht="15.6" x14ac:dyDescent="0.3">
      <c r="A6" s="12" t="s">
        <v>3</v>
      </c>
      <c r="B6" s="13"/>
      <c r="C6" s="13"/>
      <c r="D6" s="13"/>
      <c r="E6" s="13"/>
      <c r="F6" s="13"/>
      <c r="G6" s="13"/>
      <c r="H6" s="13"/>
      <c r="I6" s="13"/>
      <c r="J6" s="13"/>
      <c r="K6" s="13"/>
    </row>
    <row r="8" spans="1:11" x14ac:dyDescent="0.3">
      <c r="A8" t="s">
        <v>4</v>
      </c>
      <c r="K8" s="55" t="s">
        <v>5</v>
      </c>
    </row>
    <row r="10" spans="1:11" ht="30" customHeight="1" x14ac:dyDescent="0.3">
      <c r="A10" s="56" t="s">
        <v>6</v>
      </c>
      <c r="B10" s="56"/>
      <c r="C10" s="56"/>
      <c r="D10" s="56"/>
      <c r="E10" s="56"/>
      <c r="F10" s="56"/>
      <c r="G10" s="56"/>
      <c r="H10" s="56"/>
      <c r="I10" s="56"/>
      <c r="J10" s="56"/>
      <c r="K10" s="56"/>
    </row>
    <row r="11" spans="1:11" s="9" customFormat="1" ht="15.6" x14ac:dyDescent="0.3">
      <c r="A11" s="12" t="s">
        <v>7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</row>
    <row r="12" spans="1:11" ht="16.5" customHeight="1" x14ac:dyDescent="0.3">
      <c r="A12" s="58"/>
      <c r="B12" s="58"/>
      <c r="C12" s="58"/>
      <c r="D12" s="58"/>
    </row>
    <row r="13" spans="1:11" x14ac:dyDescent="0.3">
      <c r="C13" s="3" t="s">
        <v>8</v>
      </c>
      <c r="D13" s="20"/>
      <c r="E13" s="14" t="s">
        <v>9</v>
      </c>
      <c r="F13" s="57" t="s">
        <v>10</v>
      </c>
      <c r="G13" s="57"/>
      <c r="H13" s="57"/>
      <c r="I13" s="57"/>
      <c r="J13" s="57"/>
      <c r="K13" s="21" t="s">
        <v>11</v>
      </c>
    </row>
    <row r="14" spans="1:11" ht="15.6" x14ac:dyDescent="0.35">
      <c r="C14" s="3" t="s">
        <v>12</v>
      </c>
      <c r="D14" s="20"/>
      <c r="E14" s="14" t="s">
        <v>13</v>
      </c>
      <c r="F14" s="57"/>
      <c r="G14" s="57"/>
      <c r="H14" s="57"/>
      <c r="I14" s="57"/>
      <c r="J14" s="57"/>
    </row>
    <row r="15" spans="1:11" x14ac:dyDescent="0.3">
      <c r="C15" s="3" t="s">
        <v>14</v>
      </c>
      <c r="D15" s="20"/>
      <c r="E15" s="14" t="s">
        <v>13</v>
      </c>
      <c r="F15" s="57"/>
      <c r="G15" s="57"/>
      <c r="H15" s="57"/>
      <c r="I15" s="57"/>
      <c r="J15" s="57"/>
    </row>
    <row r="16" spans="1:11" x14ac:dyDescent="0.3">
      <c r="C16" s="3" t="s">
        <v>15</v>
      </c>
      <c r="D16" s="20"/>
      <c r="E16" s="14" t="s">
        <v>16</v>
      </c>
    </row>
    <row r="17" spans="1:13" x14ac:dyDescent="0.3">
      <c r="C17" s="3" t="s">
        <v>17</v>
      </c>
      <c r="D17" s="20"/>
      <c r="E17" s="14" t="s">
        <v>16</v>
      </c>
      <c r="F17" s="15" t="s">
        <v>18</v>
      </c>
      <c r="K17" s="21"/>
    </row>
    <row r="18" spans="1:13" x14ac:dyDescent="0.3">
      <c r="C18" s="3" t="s">
        <v>19</v>
      </c>
      <c r="D18" s="20"/>
      <c r="E18" s="14" t="s">
        <v>16</v>
      </c>
    </row>
    <row r="20" spans="1:13" s="9" customFormat="1" ht="15.6" x14ac:dyDescent="0.3">
      <c r="A20" s="12" t="s">
        <v>20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</row>
    <row r="21" spans="1:13" ht="15" customHeight="1" x14ac:dyDescent="0.3"/>
    <row r="22" spans="1:13" x14ac:dyDescent="0.3">
      <c r="J22" s="3" t="s">
        <v>21</v>
      </c>
      <c r="K22" s="16">
        <f>IF(K8='Discharge calculations (locked)'!A33,161,641)</f>
        <v>641</v>
      </c>
    </row>
    <row r="23" spans="1:13" x14ac:dyDescent="0.3">
      <c r="J23" s="3" t="s">
        <v>22</v>
      </c>
      <c r="K23" s="16">
        <f>'Discharge calculations (locked)'!D12+'Discharge calculations (locked)'!E12+'Discharge calculations (locked)'!F12+'Discharge calculations (locked)'!G12+'Discharge calculations (locked)'!H12+'Discharge calculations (locked)'!I12</f>
        <v>0</v>
      </c>
    </row>
    <row r="24" spans="1:13" x14ac:dyDescent="0.3">
      <c r="J24" s="3" t="s">
        <v>23</v>
      </c>
      <c r="K24" s="16">
        <f>IF(K13='Discharge calculations (locked)'!A30,'Wastewater charges (locked)'!F10*-1,0)</f>
        <v>0</v>
      </c>
    </row>
    <row r="25" spans="1:13" x14ac:dyDescent="0.3">
      <c r="K25" s="7"/>
    </row>
    <row r="26" spans="1:13" ht="18" x14ac:dyDescent="0.35">
      <c r="G26" s="17"/>
      <c r="H26" s="17"/>
      <c r="I26" s="18" t="s">
        <v>24</v>
      </c>
      <c r="J26" s="17"/>
      <c r="K26" s="19">
        <f>IF(K22+K23+K24&lt;0,0,K22+K23+K24)</f>
        <v>641</v>
      </c>
    </row>
    <row r="28" spans="1:13" x14ac:dyDescent="0.3">
      <c r="A28" s="56"/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</row>
    <row r="29" spans="1:13" ht="15" customHeight="1" x14ac:dyDescent="0.3"/>
    <row r="30" spans="1:13" x14ac:dyDescent="0.3">
      <c r="A30" s="8"/>
      <c r="B30" s="8"/>
      <c r="C30" s="8"/>
      <c r="D30" s="8"/>
      <c r="E30" s="8"/>
      <c r="F30" s="8"/>
      <c r="G30" s="7"/>
      <c r="H30" s="7"/>
    </row>
    <row r="31" spans="1:13" x14ac:dyDescent="0.3">
      <c r="G31" s="8"/>
      <c r="H31" s="8"/>
    </row>
    <row r="33" spans="1:11" x14ac:dyDescent="0.3">
      <c r="A33" s="5"/>
    </row>
    <row r="35" spans="1:11" x14ac:dyDescent="0.3">
      <c r="K35" s="2"/>
    </row>
    <row r="36" spans="1:11" x14ac:dyDescent="0.3">
      <c r="K36" s="2"/>
    </row>
    <row r="37" spans="1:11" x14ac:dyDescent="0.3">
      <c r="H37" s="3"/>
      <c r="J37" s="7"/>
    </row>
    <row r="38" spans="1:11" x14ac:dyDescent="0.3">
      <c r="H38" s="3"/>
      <c r="J38" s="7"/>
      <c r="K38" s="2"/>
    </row>
    <row r="39" spans="1:11" x14ac:dyDescent="0.3">
      <c r="J39" s="7"/>
    </row>
    <row r="40" spans="1:11" x14ac:dyDescent="0.3">
      <c r="H40" s="3"/>
      <c r="J40" s="7"/>
    </row>
    <row r="41" spans="1:11" x14ac:dyDescent="0.3">
      <c r="H41" s="3"/>
      <c r="K41" s="2"/>
    </row>
    <row r="43" spans="1:11" x14ac:dyDescent="0.3">
      <c r="H43" s="3"/>
      <c r="J43" s="1"/>
      <c r="K43" s="2"/>
    </row>
    <row r="45" spans="1:11" x14ac:dyDescent="0.3">
      <c r="H45" s="3"/>
      <c r="J45" s="4"/>
    </row>
  </sheetData>
  <sheetProtection algorithmName="SHA-512" hashValue="4sVQhGScbwHEeEGciLma2xQGRHF6dM5pWtP1z7K3jR8Wn7YcYn8vkjkEKOzQ6HuzIcLK0QW+dy8JfU4uqZO9VQ==" saltValue="JxIyic+VF/9Pyyet726SEA==" spinCount="100000" sheet="1" objects="1" scenarios="1"/>
  <mergeCells count="4">
    <mergeCell ref="A10:K10"/>
    <mergeCell ref="F13:J15"/>
    <mergeCell ref="A12:D12"/>
    <mergeCell ref="A28:M28"/>
  </mergeCells>
  <pageMargins left="0.7" right="0.7" top="0.75" bottom="0.75" header="0.3" footer="0.3"/>
  <pageSetup paperSize="9" scale="54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'Discharge calculations (locked)'!$A$30:$A$31</xm:f>
          </x14:formula1>
          <xm:sqref>K13</xm:sqref>
        </x14:dataValidation>
        <x14:dataValidation type="list" allowBlank="1" showInputMessage="1" showErrorMessage="1" xr:uid="{00000000-0002-0000-0000-000001000000}">
          <x14:formula1>
            <xm:f>'Discharge calculations (locked)'!$A$33:$A$34</xm:f>
          </x14:formula1>
          <xm:sqref>K8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G10"/>
  <sheetViews>
    <sheetView workbookViewId="0">
      <selection activeCell="C16" sqref="C16"/>
    </sheetView>
  </sheetViews>
  <sheetFormatPr defaultRowHeight="14.4" x14ac:dyDescent="0.3"/>
  <cols>
    <col min="2" max="2" width="38.5546875" customWidth="1"/>
    <col min="3" max="3" width="12" customWidth="1"/>
    <col min="4" max="4" width="3.33203125" customWidth="1"/>
    <col min="6" max="6" width="12.44140625" customWidth="1"/>
  </cols>
  <sheetData>
    <row r="1" spans="1:7" ht="18" x14ac:dyDescent="0.35">
      <c r="A1" s="42" t="s">
        <v>42</v>
      </c>
      <c r="E1" s="6">
        <f>'Tradewaste charges'!K17</f>
        <v>0</v>
      </c>
      <c r="F1" s="6" t="s">
        <v>25</v>
      </c>
    </row>
    <row r="3" spans="1:7" x14ac:dyDescent="0.3">
      <c r="A3" s="44"/>
      <c r="B3" s="44"/>
      <c r="C3" s="45" t="s">
        <v>26</v>
      </c>
      <c r="D3" s="44"/>
      <c r="E3" s="46" t="s">
        <v>27</v>
      </c>
      <c r="F3" s="44"/>
      <c r="G3" s="47"/>
    </row>
    <row r="4" spans="1:7" x14ac:dyDescent="0.3">
      <c r="A4" s="48"/>
      <c r="B4" s="48"/>
      <c r="C4" s="48"/>
      <c r="D4" s="48"/>
      <c r="E4" s="48"/>
      <c r="F4" s="48"/>
    </row>
    <row r="5" spans="1:7" x14ac:dyDescent="0.3">
      <c r="B5" s="54" t="s">
        <v>43</v>
      </c>
      <c r="C5" s="49">
        <v>766.93</v>
      </c>
      <c r="D5" s="53">
        <f>E1-1</f>
        <v>-1</v>
      </c>
      <c r="E5" s="50">
        <f>IF(D5&gt;-1,1,0)</f>
        <v>0</v>
      </c>
      <c r="F5" s="49">
        <f>E5*C5</f>
        <v>0</v>
      </c>
    </row>
    <row r="6" spans="1:7" x14ac:dyDescent="0.3">
      <c r="B6" s="54" t="s">
        <v>28</v>
      </c>
      <c r="C6" s="49">
        <v>575.20000000000005</v>
      </c>
      <c r="D6" s="53">
        <f>D5-9</f>
        <v>-10</v>
      </c>
      <c r="E6" s="50">
        <f>IF(D6&gt;-10,IF(D6&gt;0,9,E1-1),0)</f>
        <v>0</v>
      </c>
      <c r="F6" s="49">
        <f>E6*C6</f>
        <v>0</v>
      </c>
    </row>
    <row r="7" spans="1:7" x14ac:dyDescent="0.3">
      <c r="B7" s="54" t="s">
        <v>44</v>
      </c>
      <c r="C7" s="49">
        <v>383.47</v>
      </c>
      <c r="D7" s="53">
        <f>E1-10</f>
        <v>-10</v>
      </c>
      <c r="E7" s="50">
        <f>IF(D7&gt;0,D7,0)</f>
        <v>0</v>
      </c>
      <c r="F7" s="49">
        <f>E7*C7</f>
        <v>0</v>
      </c>
    </row>
    <row r="8" spans="1:7" x14ac:dyDescent="0.3">
      <c r="E8" s="51"/>
    </row>
    <row r="9" spans="1:7" x14ac:dyDescent="0.3">
      <c r="E9" s="51"/>
    </row>
    <row r="10" spans="1:7" x14ac:dyDescent="0.3">
      <c r="E10" s="50">
        <f>SUM(E5:E7)</f>
        <v>0</v>
      </c>
      <c r="F10" s="52">
        <f>SUM(F5:F7)</f>
        <v>0</v>
      </c>
    </row>
  </sheetData>
  <sheetProtection algorithmName="SHA-512" hashValue="ZiVcMn2QoQzi7vXjZfAlR0AJzwv+z/zDUMZSD4pm/1XGe4s6On5Dpb09wT9TmHLXDWnyJJpnTALhMXPNYTgMSg==" saltValue="PXeDcJNNJX50mI9OkpPC/g==" spinCount="100000" sheet="1" objects="1" scenarios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I34"/>
  <sheetViews>
    <sheetView workbookViewId="0">
      <selection activeCell="E10" sqref="E10"/>
    </sheetView>
  </sheetViews>
  <sheetFormatPr defaultRowHeight="14.4" x14ac:dyDescent="0.3"/>
  <cols>
    <col min="1" max="2" width="12.33203125" customWidth="1"/>
    <col min="3" max="9" width="15" customWidth="1"/>
  </cols>
  <sheetData>
    <row r="1" spans="1:9" ht="18" x14ac:dyDescent="0.35">
      <c r="A1" s="42" t="s">
        <v>29</v>
      </c>
      <c r="B1" s="23"/>
      <c r="C1" s="23"/>
      <c r="D1" s="23"/>
      <c r="E1" s="23"/>
      <c r="F1" s="23"/>
      <c r="G1" s="23"/>
      <c r="H1" s="23"/>
      <c r="I1" s="23"/>
    </row>
    <row r="2" spans="1:9" x14ac:dyDescent="0.3">
      <c r="A2" s="22"/>
      <c r="B2" s="23"/>
      <c r="C2" s="23"/>
      <c r="D2" s="23"/>
      <c r="E2" s="23"/>
      <c r="F2" s="23"/>
      <c r="G2" s="23"/>
      <c r="H2" s="23"/>
      <c r="I2" s="23"/>
    </row>
    <row r="3" spans="1:9" ht="70.8" x14ac:dyDescent="0.35">
      <c r="A3" s="24"/>
      <c r="B3" s="25"/>
      <c r="C3" s="25"/>
      <c r="D3" s="26" t="s">
        <v>30</v>
      </c>
      <c r="E3" s="26" t="s">
        <v>37</v>
      </c>
      <c r="F3" s="26" t="s">
        <v>45</v>
      </c>
      <c r="G3" s="26" t="s">
        <v>46</v>
      </c>
      <c r="H3" s="26" t="s">
        <v>47</v>
      </c>
      <c r="I3" s="26" t="s">
        <v>48</v>
      </c>
    </row>
    <row r="4" spans="1:9" ht="16.2" x14ac:dyDescent="0.3">
      <c r="A4" s="27"/>
      <c r="B4" s="27"/>
      <c r="C4" s="27"/>
      <c r="D4" s="28" t="s">
        <v>38</v>
      </c>
      <c r="E4" s="28" t="s">
        <v>31</v>
      </c>
      <c r="F4" s="28" t="s">
        <v>31</v>
      </c>
      <c r="G4" s="28" t="s">
        <v>31</v>
      </c>
      <c r="H4" s="28" t="s">
        <v>31</v>
      </c>
      <c r="I4" s="28" t="s">
        <v>31</v>
      </c>
    </row>
    <row r="5" spans="1:9" x14ac:dyDescent="0.3">
      <c r="A5" s="29"/>
      <c r="B5" s="29"/>
      <c r="C5" s="29"/>
      <c r="D5" s="30">
        <v>2.87</v>
      </c>
      <c r="E5" s="30">
        <v>2.99</v>
      </c>
      <c r="F5" s="30">
        <v>0.23</v>
      </c>
      <c r="G5" s="30">
        <v>1.78</v>
      </c>
      <c r="H5" s="30">
        <v>2.52</v>
      </c>
      <c r="I5" s="30">
        <v>1.1200000000000001</v>
      </c>
    </row>
    <row r="6" spans="1:9" ht="16.2" x14ac:dyDescent="0.3">
      <c r="A6" s="23"/>
      <c r="B6" s="31"/>
      <c r="C6" s="32" t="s">
        <v>39</v>
      </c>
      <c r="D6" s="33">
        <f>'Tradewaste charges'!D13</f>
        <v>0</v>
      </c>
      <c r="E6" s="34"/>
      <c r="F6" s="34"/>
      <c r="G6" s="34"/>
      <c r="H6" s="34"/>
      <c r="I6" s="34"/>
    </row>
    <row r="7" spans="1:9" ht="16.2" x14ac:dyDescent="0.3">
      <c r="A7" s="23"/>
      <c r="B7" s="31"/>
      <c r="C7" s="32" t="s">
        <v>40</v>
      </c>
      <c r="D7" s="35"/>
      <c r="E7" s="34">
        <f>'Tradewaste charges'!D14</f>
        <v>0</v>
      </c>
      <c r="F7" s="34">
        <f>'Tradewaste charges'!D15</f>
        <v>0</v>
      </c>
      <c r="G7" s="34">
        <f>'Tradewaste charges'!D16</f>
        <v>0</v>
      </c>
      <c r="H7" s="34">
        <f>'Tradewaste charges'!D17</f>
        <v>0</v>
      </c>
      <c r="I7" s="34">
        <f>'Tradewaste charges'!D18</f>
        <v>0</v>
      </c>
    </row>
    <row r="8" spans="1:9" x14ac:dyDescent="0.3">
      <c r="A8" s="31"/>
      <c r="B8" s="31"/>
      <c r="C8" s="36"/>
      <c r="D8" s="37"/>
      <c r="E8" s="37"/>
      <c r="F8" s="37"/>
      <c r="G8" s="37"/>
      <c r="H8" s="37"/>
      <c r="I8" s="37"/>
    </row>
    <row r="9" spans="1:9" ht="16.2" x14ac:dyDescent="0.3">
      <c r="A9" s="29"/>
      <c r="B9" s="29"/>
      <c r="C9" s="29"/>
      <c r="D9" s="38" t="s">
        <v>41</v>
      </c>
      <c r="E9" s="38" t="s">
        <v>32</v>
      </c>
      <c r="F9" s="38" t="s">
        <v>32</v>
      </c>
      <c r="G9" s="38" t="s">
        <v>32</v>
      </c>
      <c r="H9" s="38" t="s">
        <v>32</v>
      </c>
      <c r="I9" s="38" t="s">
        <v>32</v>
      </c>
    </row>
    <row r="10" spans="1:9" x14ac:dyDescent="0.3">
      <c r="A10" s="31"/>
      <c r="B10" s="31"/>
      <c r="C10" s="43" t="s">
        <v>33</v>
      </c>
      <c r="D10" s="39">
        <f>D6</f>
        <v>0</v>
      </c>
      <c r="E10" s="39">
        <f>D10*E7/1000</f>
        <v>0</v>
      </c>
      <c r="F10" s="39">
        <f>D10*F7/1000</f>
        <v>0</v>
      </c>
      <c r="G10" s="39">
        <f>D10*G7/1000</f>
        <v>0</v>
      </c>
      <c r="H10" s="39">
        <f>D10*H7/1000</f>
        <v>0</v>
      </c>
      <c r="I10" s="39">
        <f>D10*I7/1000</f>
        <v>0</v>
      </c>
    </row>
    <row r="11" spans="1:9" x14ac:dyDescent="0.3">
      <c r="A11" s="31"/>
      <c r="B11" s="31"/>
      <c r="C11" s="31"/>
      <c r="D11" s="37"/>
      <c r="E11" s="37"/>
      <c r="F11" s="37"/>
      <c r="G11" s="37"/>
      <c r="H11" s="37"/>
      <c r="I11" s="37"/>
    </row>
    <row r="12" spans="1:9" x14ac:dyDescent="0.3">
      <c r="A12" s="40"/>
      <c r="B12" s="31"/>
      <c r="C12" s="43" t="s">
        <v>36</v>
      </c>
      <c r="D12" s="41">
        <f>D10*D5</f>
        <v>0</v>
      </c>
      <c r="E12" s="41">
        <f>E5*E10</f>
        <v>0</v>
      </c>
      <c r="F12" s="41">
        <f>F10*F5</f>
        <v>0</v>
      </c>
      <c r="G12" s="41">
        <f>G10*G5</f>
        <v>0</v>
      </c>
      <c r="H12" s="41">
        <f>H10*H5</f>
        <v>0</v>
      </c>
      <c r="I12" s="41">
        <f>I10*I5</f>
        <v>0</v>
      </c>
    </row>
    <row r="30" spans="1:1" x14ac:dyDescent="0.3">
      <c r="A30" s="6" t="s">
        <v>34</v>
      </c>
    </row>
    <row r="31" spans="1:1" x14ac:dyDescent="0.3">
      <c r="A31" s="6" t="s">
        <v>11</v>
      </c>
    </row>
    <row r="32" spans="1:1" x14ac:dyDescent="0.3">
      <c r="A32" s="6"/>
    </row>
    <row r="33" spans="1:1" x14ac:dyDescent="0.3">
      <c r="A33" s="6" t="s">
        <v>35</v>
      </c>
    </row>
    <row r="34" spans="1:1" x14ac:dyDescent="0.3">
      <c r="A34" s="6" t="s">
        <v>5</v>
      </c>
    </row>
  </sheetData>
  <sheetProtection algorithmName="SHA-512" hashValue="AH4PFwCi+Uo75jDj38D1fyaRlTVVtmlBdXWvCam2wSIMXrXCfAJbUuJOaOmOUjMCVHq7jjGTI1yN24cHAXLMCA==" saltValue="7zBPcimNoasTaQF0GyOr5Q==" spinCount="100000" sheet="1" objects="1" scenarios="1"/>
  <pageMargins left="0.7" right="0.7" top="0.75" bottom="0.75" header="0.3" footer="0.3"/>
  <pageSetup paperSize="9" scale="67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eDocument" ma:contentTypeID="0x010100FA8C7F3D4C05AE48B0763E939729BEB00072F418693BEDCF4F82B1249233E519D4" ma:contentTypeVersion="53" ma:contentTypeDescription="Create a new document." ma:contentTypeScope="" ma:versionID="77b3dcd0d84fcbc546798ffe561dff2e">
  <xsd:schema xmlns:xsd="http://www.w3.org/2001/XMLSchema" xmlns:xs="http://www.w3.org/2001/XMLSchema" xmlns:p="http://schemas.microsoft.com/office/2006/metadata/properties" xmlns:ns2="c58bcf4e-d610-4c9e-b0ef-a08dadf50598" xmlns:ns3="77ae59ea-a1b9-4439-97d1-30a353d19ecc" xmlns:ns4="fb7d4a65-df95-45f5-a09f-2d8aac6b476f" xmlns:ns5="517bd043-94d6-4c91-83a5-497a45d93520" targetNamespace="http://schemas.microsoft.com/office/2006/metadata/properties" ma:root="true" ma:fieldsID="b9d0ad473c1c43d2d3b604f27ae7b242" ns2:_="" ns3:_="" ns4:_="" ns5:_="">
    <xsd:import namespace="c58bcf4e-d610-4c9e-b0ef-a08dadf50598"/>
    <xsd:import namespace="77ae59ea-a1b9-4439-97d1-30a353d19ecc"/>
    <xsd:import namespace="fb7d4a65-df95-45f5-a09f-2d8aac6b476f"/>
    <xsd:import namespace="517bd043-94d6-4c91-83a5-497a45d93520"/>
    <xsd:element name="properties">
      <xsd:complexType>
        <xsd:sequence>
          <xsd:element name="documentManagement">
            <xsd:complexType>
              <xsd:all>
                <xsd:element ref="ns2:DocumentType" minOccurs="0"/>
                <xsd:element ref="ns2:Comments" minOccurs="0"/>
                <xsd:element ref="ns2:InternalOnly" minOccurs="0"/>
                <xsd:element ref="ns2:Function" minOccurs="0"/>
                <xsd:element ref="ns2:Activity" minOccurs="0"/>
                <xsd:element ref="ns2:Subactivity" minOccurs="0"/>
                <xsd:element ref="ns2:Case" minOccurs="0"/>
                <xsd:element ref="ns2:Project" minOccurs="0"/>
                <xsd:element ref="ns2:CategoryName" minOccurs="0"/>
                <xsd:element ref="ns2:CategoryValue" minOccurs="0"/>
                <xsd:element ref="ns2:AggregationNarrative" minOccurs="0"/>
                <xsd:element ref="ns2:AggregationStatus" minOccurs="0"/>
                <xsd:element ref="ns2:PRADateDisposal" minOccurs="0"/>
                <xsd:element ref="ns2:PRAText1" minOccurs="0"/>
                <xsd:element ref="ns2:PRAText2" minOccurs="0"/>
                <xsd:element ref="ns2:PRAText3" minOccurs="0"/>
                <xsd:element ref="ns2:PRAText4" minOccurs="0"/>
                <xsd:element ref="ns2:PRAText5" minOccurs="0"/>
                <xsd:element ref="ns2:PRAType" minOccurs="0"/>
                <xsd:element ref="ns2:HarmonieUIHidden" minOccurs="0"/>
                <xsd:element ref="ns2:Team" minOccurs="0"/>
                <xsd:element ref="ns3:SilentOneID" minOccurs="0"/>
                <xsd:element ref="ns3:SilentOneMD" minOccurs="0"/>
                <xsd:element ref="ns3:BoxNo" minOccurs="0"/>
                <xsd:element ref="ns4:Network" minOccurs="0"/>
                <xsd:element ref="ns4:NetworkProtectionDevice" minOccurs="0"/>
                <xsd:element ref="ns5:MediaServiceMetadata" minOccurs="0"/>
                <xsd:element ref="ns5:MediaServiceFastMetadata" minOccurs="0"/>
                <xsd:element ref="ns4:h83323716a8b4226b3810e3c6f3a8bba" minOccurs="0"/>
                <xsd:element ref="ns4:TaxCatchAll" minOccurs="0"/>
                <xsd:element ref="ns4:TaxCatchAllLabel" minOccurs="0"/>
                <xsd:element ref="ns5:MediaServiceAutoTags" minOccurs="0"/>
                <xsd:element ref="ns5:MediaServiceOCR" minOccurs="0"/>
                <xsd:element ref="ns5:MediaServiceGenerationTime" minOccurs="0"/>
                <xsd:element ref="ns5:MediaServiceEventHashCode" minOccurs="0"/>
                <xsd:element ref="ns5:MediaServiceAutoKeyPoints" minOccurs="0"/>
                <xsd:element ref="ns5:MediaServiceKeyPoints" minOccurs="0"/>
                <xsd:element ref="ns5:WebPublished" minOccurs="0"/>
                <xsd:element ref="ns5:WebPublishedVersion" minOccurs="0"/>
                <xsd:element ref="ns5:lcf76f155ced4ddcb4097134ff3c332f" minOccurs="0"/>
                <xsd:element ref="ns5:MediaServiceObjectDetectorVersions" minOccurs="0"/>
                <xsd:element ref="ns5:MediaServiceDateTaken" minOccurs="0"/>
                <xsd:element ref="ns5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8bcf4e-d610-4c9e-b0ef-a08dadf50598" elementFormDefault="qualified">
    <xsd:import namespace="http://schemas.microsoft.com/office/2006/documentManagement/types"/>
    <xsd:import namespace="http://schemas.microsoft.com/office/infopath/2007/PartnerControls"/>
    <xsd:element name="DocumentType" ma:index="8" nillable="true" ma:displayName="Document Type" ma:format="Dropdown" ma:internalName="DocumentType" ma:readOnly="false">
      <xsd:simpleType>
        <xsd:restriction base="dms:Choice">
          <xsd:enumeration value="APPLICATION, certificate, consent related"/>
          <xsd:enumeration value="CONTRACT, Variation, Agreement"/>
          <xsd:enumeration value="CORRESPONDENCE, Memo, Filenote, Email"/>
          <xsd:enumeration value="DECISION"/>
          <xsd:enumeration value="DRAWING, Plan, Map"/>
          <xsd:enumeration value="EMPLOYMENT related"/>
          <xsd:enumeration value="FINANCIAL related"/>
          <xsd:enumeration value="INSPECTION related"/>
          <xsd:enumeration value="KNOWLEDGE article"/>
          <xsd:enumeration value="MEETING related"/>
          <xsd:enumeration value="MODEL, Calculation, Working"/>
          <xsd:enumeration value="PHOTO, Image or Multi-media"/>
          <xsd:enumeration value="PRESENTATION"/>
          <xsd:enumeration value="PUBLICATION material"/>
          <xsd:enumeration value="PURCHASING related"/>
          <xsd:enumeration value="REPORT, or planning related"/>
          <xsd:enumeration value="RULES, Policy, Bylaw, procedure"/>
          <xsd:enumeration value="SERVICE REQUEST related"/>
          <xsd:enumeration value="SPECIFICATION or standard"/>
          <xsd:enumeration value="SUPPLIER PRODUCT Info"/>
          <xsd:enumeration value="TEMPLATE, Checklist or Form"/>
          <xsd:enumeration value="Not yet defined"/>
        </xsd:restriction>
      </xsd:simpleType>
    </xsd:element>
    <xsd:element name="Comments" ma:index="9" nillable="true" ma:displayName="Comments" ma:internalName="Comments" ma:readOnly="false">
      <xsd:simpleType>
        <xsd:restriction base="dms:Note">
          <xsd:maxLength value="255"/>
        </xsd:restriction>
      </xsd:simpleType>
    </xsd:element>
    <xsd:element name="InternalOnly" ma:index="10" nillable="true" ma:displayName="Internal Only" ma:default="0" ma:internalName="InternalOnly" ma:readOnly="false">
      <xsd:simpleType>
        <xsd:restriction base="dms:Boolean"/>
      </xsd:simpleType>
    </xsd:element>
    <xsd:element name="Function" ma:index="11" nillable="true" ma:displayName="Function" ma:default="Infrastructure" ma:hidden="true" ma:internalName="Function" ma:readOnly="false">
      <xsd:simpleType>
        <xsd:restriction base="dms:Text">
          <xsd:maxLength value="255"/>
        </xsd:restriction>
      </xsd:simpleType>
    </xsd:element>
    <xsd:element name="Activity" ma:index="12" nillable="true" ma:displayName="Activity" ma:default="Waste Water" ma:hidden="true" ma:internalName="Activity" ma:readOnly="false">
      <xsd:simpleType>
        <xsd:restriction base="dms:Text">
          <xsd:maxLength value="255"/>
        </xsd:restriction>
      </xsd:simpleType>
    </xsd:element>
    <xsd:element name="Subactivity" ma:index="13" nillable="true" ma:displayName="Subactivity" ma:default="Trade Waste Management" ma:hidden="true" ma:internalName="Subactivity" ma:readOnly="false">
      <xsd:simpleType>
        <xsd:restriction base="dms:Text">
          <xsd:maxLength value="255"/>
        </xsd:restriction>
      </xsd:simpleType>
    </xsd:element>
    <xsd:element name="Case" ma:index="14" nillable="true" ma:displayName="TW Number" ma:default="NA" ma:hidden="true" ma:internalName="Case" ma:readOnly="false">
      <xsd:simpleType>
        <xsd:restriction base="dms:Text">
          <xsd:maxLength value="255"/>
        </xsd:restriction>
      </xsd:simpleType>
    </xsd:element>
    <xsd:element name="Project" ma:index="15" nillable="true" ma:displayName="Project" ma:default="NA" ma:hidden="true" ma:internalName="Project" ma:readOnly="false">
      <xsd:simpleType>
        <xsd:restriction base="dms:Text">
          <xsd:maxLength value="255"/>
        </xsd:restriction>
      </xsd:simpleType>
    </xsd:element>
    <xsd:element name="CategoryName" ma:index="16" nillable="true" ma:displayName="Category" ma:default="Trade Waste Approvals" ma:hidden="true" ma:internalName="CategoryName" ma:readOnly="false">
      <xsd:simpleType>
        <xsd:restriction base="dms:Text">
          <xsd:maxLength value="255"/>
        </xsd:restriction>
      </xsd:simpleType>
    </xsd:element>
    <xsd:element name="CategoryValue" ma:index="17" nillable="true" ma:displayName="Category Value" ma:default="NA" ma:hidden="true" ma:internalName="CategoryValue" ma:readOnly="false">
      <xsd:simpleType>
        <xsd:restriction base="dms:Text">
          <xsd:maxLength value="255"/>
        </xsd:restriction>
      </xsd:simpleType>
    </xsd:element>
    <xsd:element name="AggregationNarrative" ma:index="18" nillable="true" ma:displayName="Aggregation Narrative" ma:hidden="true" ma:internalName="AggregationNarrative" ma:readOnly="false">
      <xsd:simpleType>
        <xsd:restriction base="dms:Text">
          <xsd:maxLength value="255"/>
        </xsd:restriction>
      </xsd:simpleType>
    </xsd:element>
    <xsd:element name="AggregationStatus" ma:index="19" nillable="true" ma:displayName="Aggregation Status" ma:format="Dropdown" ma:hidden="true" ma:internalName="AggregationStatus" ma:readOnly="false">
      <xsd:simpleType>
        <xsd:restriction base="dms:Choice">
          <xsd:enumeration value="Delete Soon"/>
          <xsd:enumeration value="Transfer Soon"/>
          <xsd:enumeration value="Appraise Soon"/>
          <xsd:enumeration value="Delete"/>
          <xsd:enumeration value="Transfer"/>
          <xsd:enumeration value="Appraise"/>
          <xsd:enumeration value="Hold"/>
          <xsd:enumeration value="Normal"/>
        </xsd:restriction>
      </xsd:simpleType>
    </xsd:element>
    <xsd:element name="PRADateDisposal" ma:index="20" nillable="true" ma:displayName="PRA Date Disposal" ma:format="DateOnly" ma:hidden="true" ma:internalName="PRADateDisposal" ma:readOnly="false">
      <xsd:simpleType>
        <xsd:restriction base="dms:DateTime"/>
      </xsd:simpleType>
    </xsd:element>
    <xsd:element name="PRAText1" ma:index="21" nillable="true" ma:displayName="PRA Text 1" ma:hidden="true" ma:internalName="PRAText1" ma:readOnly="false">
      <xsd:simpleType>
        <xsd:restriction base="dms:Text">
          <xsd:maxLength value="255"/>
        </xsd:restriction>
      </xsd:simpleType>
    </xsd:element>
    <xsd:element name="PRAText2" ma:index="22" nillable="true" ma:displayName="PRA Text 2" ma:hidden="true" ma:internalName="PRAText2" ma:readOnly="false">
      <xsd:simpleType>
        <xsd:restriction base="dms:Text">
          <xsd:maxLength value="255"/>
        </xsd:restriction>
      </xsd:simpleType>
    </xsd:element>
    <xsd:element name="PRAText3" ma:index="23" nillable="true" ma:displayName="PRA Text 3" ma:hidden="true" ma:internalName="PRAText3" ma:readOnly="false">
      <xsd:simpleType>
        <xsd:restriction base="dms:Text">
          <xsd:maxLength value="255"/>
        </xsd:restriction>
      </xsd:simpleType>
    </xsd:element>
    <xsd:element name="PRAText4" ma:index="24" nillable="true" ma:displayName="PRA Text 4" ma:hidden="true" ma:internalName="PRAText4" ma:readOnly="false">
      <xsd:simpleType>
        <xsd:restriction base="dms:Text">
          <xsd:maxLength value="255"/>
        </xsd:restriction>
      </xsd:simpleType>
    </xsd:element>
    <xsd:element name="PRAText5" ma:index="25" nillable="true" ma:displayName="PRA Text 5" ma:hidden="true" ma:internalName="PRAText5" ma:readOnly="false">
      <xsd:simpleType>
        <xsd:restriction base="dms:Text">
          <xsd:maxLength value="255"/>
        </xsd:restriction>
      </xsd:simpleType>
    </xsd:element>
    <xsd:element name="PRAType" ma:index="26" nillable="true" ma:displayName="PRA Type" ma:default="Doc" ma:hidden="true" ma:internalName="PRAType" ma:readOnly="false">
      <xsd:simpleType>
        <xsd:restriction base="dms:Text">
          <xsd:maxLength value="255"/>
        </xsd:restriction>
      </xsd:simpleType>
    </xsd:element>
    <xsd:element name="HarmonieUIHidden" ma:index="27" nillable="true" ma:displayName="HarmonieUIHidden" ma:hidden="true" ma:internalName="HarmonieUIHidden" ma:readOnly="false">
      <xsd:simpleType>
        <xsd:restriction base="dms:Text">
          <xsd:maxLength value="255"/>
        </xsd:restriction>
      </xsd:simpleType>
    </xsd:element>
    <xsd:element name="Team" ma:index="28" nillable="true" ma:displayName="Team" ma:default="NA" ma:hidden="true" ma:internalName="Team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ae59ea-a1b9-4439-97d1-30a353d19ecc" elementFormDefault="qualified">
    <xsd:import namespace="http://schemas.microsoft.com/office/2006/documentManagement/types"/>
    <xsd:import namespace="http://schemas.microsoft.com/office/infopath/2007/PartnerControls"/>
    <xsd:element name="SilentOneID" ma:index="29" nillable="true" ma:displayName="SilentOne ID" ma:hidden="true" ma:internalName="SilentOneID" ma:readOnly="false">
      <xsd:simpleType>
        <xsd:restriction base="dms:Number"/>
      </xsd:simpleType>
    </xsd:element>
    <xsd:element name="SilentOneMD" ma:index="30" nillable="true" ma:displayName="SilentOne Item Metadata" ma:internalName="SilentOneMD" ma:readOnly="false">
      <xsd:simpleType>
        <xsd:restriction base="dms:Note"/>
      </xsd:simpleType>
    </xsd:element>
    <xsd:element name="BoxNo" ma:index="31" nillable="true" ma:displayName="Box No" ma:hidden="true" ma:internalName="BoxNo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7d4a65-df95-45f5-a09f-2d8aac6b476f" elementFormDefault="qualified">
    <xsd:import namespace="http://schemas.microsoft.com/office/2006/documentManagement/types"/>
    <xsd:import namespace="http://schemas.microsoft.com/office/infopath/2007/PartnerControls"/>
    <xsd:element name="Network" ma:index="32" nillable="true" ma:displayName="Network" ma:format="RadioButtons" ma:internalName="Network">
      <xsd:simpleType>
        <xsd:restriction base="dms:Choice">
          <xsd:enumeration value="Brightwater"/>
          <xsd:enumeration value="Collingwood"/>
          <xsd:enumeration value="Kaiteriteri"/>
          <xsd:enumeration value="Mapua-Ruby Bay"/>
          <xsd:enumeration value="Motueka"/>
          <xsd:enumeration value="Murchison"/>
          <xsd:enumeration value="Richmond"/>
          <xsd:enumeration value="Riwaka"/>
          <xsd:enumeration value="St Arnaud"/>
          <xsd:enumeration value="Takaka"/>
          <xsd:enumeration value="Tapawera"/>
          <xsd:enumeration value="Upper Takaka"/>
          <xsd:enumeration value="Waimea"/>
        </xsd:restriction>
      </xsd:simpleType>
    </xsd:element>
    <xsd:element name="NetworkProtectionDevice" ma:index="33" nillable="true" ma:displayName="Network Protection Device" ma:format="RadioButtons" ma:hidden="true" ma:internalName="Network_x0020_Protection_x0020_Device" ma:readOnly="false">
      <xsd:simpleType>
        <xsd:restriction base="dms:Choice">
          <xsd:enumeration value="Grease Trap"/>
          <xsd:enumeration value="Oil and Grid Separator"/>
          <xsd:enumeration value="Other"/>
          <xsd:enumeration value="None"/>
        </xsd:restriction>
      </xsd:simpleType>
    </xsd:element>
    <xsd:element name="h83323716a8b4226b3810e3c6f3a8bba" ma:index="36" nillable="true" ma:taxonomy="true" ma:internalName="h83323716a8b4226b3810e3c6f3a8bba" ma:taxonomyFieldName="Website" ma:displayName="Publish to Website" ma:indexed="true" ma:fieldId="{18332371-6a8b-4226-b381-0e3c6f3a8bba}" ma:sspId="6cfae523-cad8-4df8-b6bc-02a5c0ed8035" ma:termSetId="42195cee-4c24-4c36-8bf4-ea48cafe772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37" nillable="true" ma:displayName="Taxonomy Catch All Column" ma:hidden="true" ma:list="{b840d2f7-16a7-43cb-bbea-c85e3533e2df}" ma:internalName="TaxCatchAll" ma:showField="CatchAllData" ma:web="fb7d4a65-df95-45f5-a09f-2d8aac6b476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38" nillable="true" ma:displayName="Taxonomy Catch All Column1" ma:hidden="true" ma:list="{b840d2f7-16a7-43cb-bbea-c85e3533e2df}" ma:internalName="TaxCatchAllLabel" ma:readOnly="true" ma:showField="CatchAllDataLabel" ma:web="fb7d4a65-df95-45f5-a09f-2d8aac6b476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7bd043-94d6-4c91-83a5-497a45d9352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3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3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40" nillable="true" ma:displayName="Tags" ma:internalName="MediaServiceAutoTags" ma:readOnly="true">
      <xsd:simpleType>
        <xsd:restriction base="dms:Text"/>
      </xsd:simpleType>
    </xsd:element>
    <xsd:element name="MediaServiceOCR" ma:index="4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4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4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4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4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WebPublished" ma:index="46" nillable="true" ma:displayName="WebPublished" ma:hidden="true" ma:internalName="WebPublished">
      <xsd:simpleType>
        <xsd:restriction base="dms:DateTime"/>
      </xsd:simpleType>
    </xsd:element>
    <xsd:element name="WebPublishedVersion" ma:index="47" nillable="true" ma:displayName="WebPublishedVersion" ma:hidden="true" ma:internalName="WebPublishedVersion">
      <xsd:simpleType>
        <xsd:restriction base="dms:Text"/>
      </xsd:simpleType>
    </xsd:element>
    <xsd:element name="lcf76f155ced4ddcb4097134ff3c332f" ma:index="49" nillable="true" ma:taxonomy="true" ma:internalName="lcf76f155ced4ddcb4097134ff3c332f" ma:taxonomyFieldName="MediaServiceImageTags" ma:displayName="Image Tags" ma:readOnly="false" ma:fieldId="{5cf76f15-5ced-4ddc-b409-7134ff3c332f}" ma:taxonomyMulti="true" ma:sspId="6cfae523-cad8-4df8-b6bc-02a5c0ed803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5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5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5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AText2 xmlns="c58bcf4e-d610-4c9e-b0ef-a08dadf50598" xsi:nil="true"/>
    <CategoryName xmlns="c58bcf4e-d610-4c9e-b0ef-a08dadf50598">Trade Waste Approvals</CategoryName>
    <AggregationStatus xmlns="c58bcf4e-d610-4c9e-b0ef-a08dadf50598" xsi:nil="true"/>
    <BoxNo xmlns="77ae59ea-a1b9-4439-97d1-30a353d19ecc" xsi:nil="true"/>
    <AggregationNarrative xmlns="c58bcf4e-d610-4c9e-b0ef-a08dadf50598" xsi:nil="true"/>
    <CategoryValue xmlns="c58bcf4e-d610-4c9e-b0ef-a08dadf50598">Conditional Trade Waste</CategoryValue>
    <WebPublished xmlns="517bd043-94d6-4c91-83a5-497a45d93520" xsi:nil="true"/>
    <NetworkProtectionDevice xmlns="fb7d4a65-df95-45f5-a09f-2d8aac6b476f" xsi:nil="true"/>
    <PRAText1 xmlns="c58bcf4e-d610-4c9e-b0ef-a08dadf50598" xsi:nil="true"/>
    <InternalOnly xmlns="c58bcf4e-d610-4c9e-b0ef-a08dadf50598">false</InternalOnly>
    <PRAType xmlns="c58bcf4e-d610-4c9e-b0ef-a08dadf50598">Doc</PRAType>
    <Activity xmlns="c58bcf4e-d610-4c9e-b0ef-a08dadf50598">Waste Water</Activity>
    <Case xmlns="c58bcf4e-d610-4c9e-b0ef-a08dadf50598">NA</Case>
    <PRAText5 xmlns="c58bcf4e-d610-4c9e-b0ef-a08dadf50598" xsi:nil="true"/>
    <HarmonieUIHidden xmlns="c58bcf4e-d610-4c9e-b0ef-a08dadf50598" xsi:nil="true"/>
    <Team xmlns="c58bcf4e-d610-4c9e-b0ef-a08dadf50598">NA</Team>
    <SilentOneID xmlns="77ae59ea-a1b9-4439-97d1-30a353d19ecc" xsi:nil="true"/>
    <Project xmlns="c58bcf4e-d610-4c9e-b0ef-a08dadf50598">NA</Project>
    <Comments xmlns="c58bcf4e-d610-4c9e-b0ef-a08dadf50598" xsi:nil="true"/>
    <PRADateDisposal xmlns="c58bcf4e-d610-4c9e-b0ef-a08dadf50598" xsi:nil="true"/>
    <DocumentType xmlns="c58bcf4e-d610-4c9e-b0ef-a08dadf50598" xsi:nil="true"/>
    <PRAText3 xmlns="c58bcf4e-d610-4c9e-b0ef-a08dadf50598" xsi:nil="true"/>
    <PRAText4 xmlns="c58bcf4e-d610-4c9e-b0ef-a08dadf50598" xsi:nil="true"/>
    <Network xmlns="fb7d4a65-df95-45f5-a09f-2d8aac6b476f" xsi:nil="true"/>
    <lcf76f155ced4ddcb4097134ff3c332f xmlns="517bd043-94d6-4c91-83a5-497a45d93520">
      <Terms xmlns="http://schemas.microsoft.com/office/infopath/2007/PartnerControls"/>
    </lcf76f155ced4ddcb4097134ff3c332f>
    <SilentOneMD xmlns="77ae59ea-a1b9-4439-97d1-30a353d19ecc" xsi:nil="true"/>
    <TaxCatchAll xmlns="fb7d4a65-df95-45f5-a09f-2d8aac6b476f" xsi:nil="true"/>
    <h83323716a8b4226b3810e3c6f3a8bba xmlns="fb7d4a65-df95-45f5-a09f-2d8aac6b476f">
      <Terms xmlns="http://schemas.microsoft.com/office/infopath/2007/PartnerControls"/>
    </h83323716a8b4226b3810e3c6f3a8bba>
    <WebPublishedVersion xmlns="517bd043-94d6-4c91-83a5-497a45d93520" xsi:nil="true"/>
    <Function xmlns="c58bcf4e-d610-4c9e-b0ef-a08dadf50598">Infrastructure</Function>
    <Subactivity xmlns="c58bcf4e-d610-4c9e-b0ef-a08dadf50598">Trade Waste Management</Subactivity>
  </documentManagement>
</p:properties>
</file>

<file path=customXml/itemProps1.xml><?xml version="1.0" encoding="utf-8"?>
<ds:datastoreItem xmlns:ds="http://schemas.openxmlformats.org/officeDocument/2006/customXml" ds:itemID="{70E09849-1A23-4904-9B58-B166CC56562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00A595C-CB78-4F35-8EE3-5DAFABFA25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58bcf4e-d610-4c9e-b0ef-a08dadf50598"/>
    <ds:schemaRef ds:uri="77ae59ea-a1b9-4439-97d1-30a353d19ecc"/>
    <ds:schemaRef ds:uri="fb7d4a65-df95-45f5-a09f-2d8aac6b476f"/>
    <ds:schemaRef ds:uri="517bd043-94d6-4c91-83a5-497a45d935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A6AE047-2584-4812-ADFA-2D9D4721281B}">
  <ds:schemaRefs>
    <ds:schemaRef ds:uri="517bd043-94d6-4c91-83a5-497a45d93520"/>
    <ds:schemaRef ds:uri="http://purl.org/dc/elements/1.1/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fb7d4a65-df95-45f5-a09f-2d8aac6b476f"/>
    <ds:schemaRef ds:uri="http://schemas.microsoft.com/office/2006/metadata/properties"/>
    <ds:schemaRef ds:uri="77ae59ea-a1b9-4439-97d1-30a353d19ecc"/>
    <ds:schemaRef ds:uri="c58bcf4e-d610-4c9e-b0ef-a08dadf50598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Tradewaste charges</vt:lpstr>
      <vt:lpstr>Wastewater charges (locked)</vt:lpstr>
      <vt:lpstr>Discharge calculations (locked)</vt:lpstr>
      <vt:lpstr>'Discharge calculations (locked)'!Print_Area</vt:lpstr>
      <vt:lpstr>'Tradewaste charges'!Print_Area</vt:lpstr>
    </vt:vector>
  </TitlesOfParts>
  <Manager/>
  <Company>Tasman District Council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graemef</dc:creator>
  <cp:keywords/>
  <dc:description/>
  <cp:lastModifiedBy>Jonas Ermen</cp:lastModifiedBy>
  <cp:revision/>
  <dcterms:created xsi:type="dcterms:W3CDTF">2015-11-26T00:36:18Z</dcterms:created>
  <dcterms:modified xsi:type="dcterms:W3CDTF">2025-07-01T22:54:38Z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0x010100FA8C7F3D4C05AE48B0763E939729BEB00072F418693BEDCF4F82B1249233E519D4</vt:lpwstr>
  </property>
  <property fmtid="{D5CDD505-2E9C-101B-9397-08002B2CF9AE}" pid="3" name="MediaServiceImageTags">
    <vt:lpwstr/>
  </property>
  <property fmtid="{D5CDD505-2E9C-101B-9397-08002B2CF9AE}" pid="4" name="Website">
    <vt:lpwstr/>
  </property>
</Properties>
</file>